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B8CD457-AFEA-4723-8ECF-3356466CD16A}" xr6:coauthVersionLast="45" xr6:coauthVersionMax="45" xr10:uidLastSave="{00000000-0000-0000-0000-000000000000}"/>
  <bookViews>
    <workbookView xWindow="-108" yWindow="-108" windowWidth="23256" windowHeight="12576" tabRatio="760" xr2:uid="{00000000-000D-0000-FFFF-FFFF00000000}"/>
  </bookViews>
  <sheets>
    <sheet name="ზუგდიდი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6" l="1"/>
  <c r="D25" i="6"/>
  <c r="J10" i="6" l="1"/>
  <c r="J11" i="6"/>
  <c r="J12" i="6"/>
  <c r="J13" i="6"/>
  <c r="J14" i="6"/>
  <c r="J15" i="6"/>
  <c r="J16" i="6"/>
  <c r="J17" i="6"/>
  <c r="J19" i="6"/>
  <c r="J20" i="6"/>
  <c r="J23" i="6"/>
  <c r="J24" i="6"/>
  <c r="J26" i="6"/>
  <c r="J27" i="6"/>
  <c r="J31" i="6"/>
  <c r="J32" i="6"/>
  <c r="J37" i="6"/>
  <c r="J38" i="6"/>
  <c r="J42" i="6"/>
  <c r="J43" i="6"/>
  <c r="J46" i="6"/>
  <c r="J47" i="6"/>
  <c r="J49" i="6"/>
  <c r="J50" i="6"/>
  <c r="J56" i="6"/>
  <c r="J57" i="6"/>
  <c r="H10" i="6"/>
  <c r="H11" i="6"/>
  <c r="H12" i="6"/>
  <c r="H13" i="6"/>
  <c r="H14" i="6"/>
  <c r="H15" i="6"/>
  <c r="H16" i="6"/>
  <c r="H17" i="6"/>
  <c r="H19" i="6"/>
  <c r="H20" i="6"/>
  <c r="H23" i="6"/>
  <c r="H24" i="6"/>
  <c r="H26" i="6"/>
  <c r="H27" i="6"/>
  <c r="K27" i="6" s="1"/>
  <c r="H31" i="6"/>
  <c r="H32" i="6"/>
  <c r="H37" i="6"/>
  <c r="H38" i="6"/>
  <c r="H42" i="6"/>
  <c r="H43" i="6"/>
  <c r="H46" i="6"/>
  <c r="H47" i="6"/>
  <c r="H48" i="6"/>
  <c r="H49" i="6"/>
  <c r="H50" i="6"/>
  <c r="H56" i="6"/>
  <c r="K56" i="6" s="1"/>
  <c r="H57" i="6"/>
  <c r="F10" i="6"/>
  <c r="F11" i="6"/>
  <c r="F12" i="6"/>
  <c r="F13" i="6"/>
  <c r="F14" i="6"/>
  <c r="F15" i="6"/>
  <c r="F16" i="6"/>
  <c r="F17" i="6"/>
  <c r="F19" i="6"/>
  <c r="F20" i="6"/>
  <c r="F23" i="6"/>
  <c r="F24" i="6"/>
  <c r="F26" i="6"/>
  <c r="F27" i="6"/>
  <c r="F31" i="6"/>
  <c r="F32" i="6"/>
  <c r="F37" i="6"/>
  <c r="F38" i="6"/>
  <c r="F42" i="6"/>
  <c r="F43" i="6"/>
  <c r="F46" i="6"/>
  <c r="F47" i="6"/>
  <c r="F48" i="6"/>
  <c r="F49" i="6"/>
  <c r="F50" i="6"/>
  <c r="F56" i="6"/>
  <c r="F57" i="6"/>
  <c r="D22" i="6"/>
  <c r="F22" i="6" s="1"/>
  <c r="D21" i="6"/>
  <c r="H21" i="6" s="1"/>
  <c r="K47" i="6" l="1"/>
  <c r="J22" i="6"/>
  <c r="K22" i="6" s="1"/>
  <c r="H22" i="6"/>
  <c r="K17" i="6"/>
  <c r="F21" i="6"/>
  <c r="K16" i="6"/>
  <c r="K20" i="6"/>
  <c r="K15" i="6"/>
  <c r="K37" i="6"/>
  <c r="K26" i="6"/>
  <c r="J21" i="6"/>
  <c r="K43" i="6"/>
  <c r="K32" i="6"/>
  <c r="K24" i="6"/>
  <c r="K19" i="6"/>
  <c r="K49" i="6"/>
  <c r="K48" i="6"/>
  <c r="K31" i="6"/>
  <c r="K23" i="6"/>
  <c r="K57" i="6"/>
  <c r="K42" i="6"/>
  <c r="K13" i="6"/>
  <c r="K10" i="6"/>
  <c r="K38" i="6"/>
  <c r="K50" i="6"/>
  <c r="K46" i="6"/>
  <c r="K14" i="6"/>
  <c r="K11" i="6"/>
  <c r="D44" i="6"/>
  <c r="K21" i="6" l="1"/>
  <c r="J44" i="6"/>
  <c r="F44" i="6"/>
  <c r="H44" i="6"/>
  <c r="J9" i="6"/>
  <c r="H9" i="6"/>
  <c r="F9" i="6"/>
  <c r="K44" i="6" l="1"/>
  <c r="K9" i="6"/>
  <c r="D58" i="6" l="1"/>
  <c r="D55" i="6"/>
  <c r="D54" i="6"/>
  <c r="D53" i="6"/>
  <c r="D52" i="6"/>
  <c r="D51" i="6"/>
  <c r="D45" i="6"/>
  <c r="D41" i="6"/>
  <c r="D40" i="6"/>
  <c r="D39" i="6"/>
  <c r="D36" i="6"/>
  <c r="D35" i="6"/>
  <c r="D34" i="6"/>
  <c r="D30" i="6"/>
  <c r="D29" i="6"/>
  <c r="D28" i="6"/>
  <c r="D18" i="6"/>
  <c r="H18" i="6" l="1"/>
  <c r="J18" i="6"/>
  <c r="F18" i="6"/>
  <c r="H30" i="6"/>
  <c r="J30" i="6"/>
  <c r="F30" i="6"/>
  <c r="F36" i="6"/>
  <c r="H36" i="6"/>
  <c r="H45" i="6"/>
  <c r="J45" i="6"/>
  <c r="F45" i="6"/>
  <c r="H54" i="6"/>
  <c r="J54" i="6"/>
  <c r="F54" i="6"/>
  <c r="H25" i="6"/>
  <c r="J25" i="6"/>
  <c r="F25" i="6"/>
  <c r="H33" i="6"/>
  <c r="F33" i="6"/>
  <c r="J39" i="6"/>
  <c r="F39" i="6"/>
  <c r="H39" i="6"/>
  <c r="J51" i="6"/>
  <c r="F51" i="6"/>
  <c r="H51" i="6"/>
  <c r="J55" i="6"/>
  <c r="F55" i="6"/>
  <c r="H55" i="6"/>
  <c r="J28" i="6"/>
  <c r="F28" i="6"/>
  <c r="H28" i="6"/>
  <c r="H34" i="6"/>
  <c r="J40" i="6"/>
  <c r="F40" i="6"/>
  <c r="H40" i="6"/>
  <c r="J52" i="6"/>
  <c r="F52" i="6"/>
  <c r="H52" i="6"/>
  <c r="H58" i="6"/>
  <c r="J58" i="6"/>
  <c r="F58" i="6"/>
  <c r="H29" i="6"/>
  <c r="J29" i="6"/>
  <c r="F29" i="6"/>
  <c r="F35" i="6"/>
  <c r="H35" i="6"/>
  <c r="H41" i="6"/>
  <c r="J41" i="6"/>
  <c r="F41" i="6"/>
  <c r="H53" i="6"/>
  <c r="J53" i="6"/>
  <c r="F53" i="6"/>
  <c r="J59" i="6" l="1"/>
  <c r="K39" i="6"/>
  <c r="F59" i="6"/>
  <c r="K60" i="6" s="1"/>
  <c r="K18" i="6"/>
  <c r="K54" i="6"/>
  <c r="H59" i="6"/>
  <c r="K67" i="6" s="1"/>
  <c r="K41" i="6"/>
  <c r="K35" i="6"/>
  <c r="K40" i="6"/>
  <c r="K51" i="6"/>
  <c r="K25" i="6"/>
  <c r="K30" i="6"/>
  <c r="K53" i="6"/>
  <c r="K58" i="6"/>
  <c r="K52" i="6"/>
  <c r="K55" i="6"/>
  <c r="K33" i="6"/>
  <c r="K29" i="6"/>
  <c r="K34" i="6"/>
  <c r="K28" i="6"/>
  <c r="K45" i="6"/>
  <c r="K36" i="6"/>
  <c r="K59" i="6" l="1"/>
  <c r="K61" i="6" s="1"/>
  <c r="K62" i="6" s="1"/>
  <c r="K63" i="6" s="1"/>
  <c r="K64" i="6" s="1"/>
  <c r="K65" i="6" s="1"/>
  <c r="K66" i="6" s="1"/>
  <c r="K68" i="6" s="1"/>
  <c r="K69" i="6" s="1"/>
  <c r="K70" i="6" s="1"/>
  <c r="J4" i="6" s="1"/>
</calcChain>
</file>

<file path=xl/sharedStrings.xml><?xml version="1.0" encoding="utf-8"?>
<sst xmlns="http://schemas.openxmlformats.org/spreadsheetml/2006/main" count="130" uniqueCount="72">
  <si>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</si>
  <si>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</si>
  <si>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</si>
  <si>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</si>
  <si>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</si>
  <si>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</si>
  <si>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</si>
  <si>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</si>
  <si>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</si>
  <si>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</si>
  <si>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</si>
  <si>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</si>
  <si>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</si>
  <si>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</si>
  <si>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</si>
  <si>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</si>
  <si>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</si>
  <si>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r>
      <t>მ</t>
    </r>
    <r>
      <rPr>
        <sz val="10"/>
        <color theme="1"/>
        <rFont val="Calibri"/>
        <family val="2"/>
        <charset val="204"/>
      </rPr>
      <t>²</t>
    </r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</si>
  <si>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</si>
  <si>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</si>
  <si>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</si>
  <si>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</si>
  <si>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ტ</t>
  </si>
  <si>
    <t xml:space="preserve">ფითხი   </t>
  </si>
  <si>
    <t xml:space="preserve">ზუმფარა     0.009 </t>
  </si>
  <si>
    <t>საპენსიო დანარიცხები</t>
  </si>
  <si>
    <t>2. სამშენებლო  სამუშაოები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</si>
  <si>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</si>
  <si>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</si>
  <si>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</si>
  <si>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კაფელის ფილა  1.03</t>
  </si>
  <si>
    <t>სამღებრო ბადე ლენტა</t>
  </si>
  <si>
    <t>სამღებრო კუთხოვანა</t>
  </si>
  <si>
    <t xml:space="preserve">ხარჯთაღრიცხვა </t>
  </si>
  <si>
    <r>
      <t>მ</t>
    </r>
    <r>
      <rPr>
        <sz val="10"/>
        <color theme="1"/>
        <rFont val="Sylfaen"/>
        <family val="1"/>
      </rPr>
      <t>³</t>
    </r>
  </si>
  <si>
    <t>ცემენტის მჭიმის ზედაპრის გასუფთავება მოსწორება</t>
  </si>
  <si>
    <t>იატაკის დამუშავება თვითგამასწორებელი ხსნარით (,,უზინი"-ს ტიპის) სისქით 3 მმ</t>
  </si>
  <si>
    <t>იატაკზე სამედიცინო დანიშნულების ჩეულებრივი ვინილის საფარის მოწყობა პლინტუსით</t>
  </si>
  <si>
    <t>ვინილის წებო</t>
  </si>
  <si>
    <t>წებო ბიზონ კიტი</t>
  </si>
  <si>
    <t>სამშენებლო ნარჩენების შეგროვება და შენობიდან გატანა</t>
  </si>
  <si>
    <t>სამშენებლო ნაგვის დატვირთვა ა/მ-ზე და ტრანსპორტირება 15 კმ-მდე  მანძილზე</t>
  </si>
  <si>
    <t xml:space="preserve">ვინილი  სამედიცინო დანიშნულების     </t>
  </si>
  <si>
    <t>ამსტრონგის ფილები</t>
  </si>
  <si>
    <t>კერამგრანიტის იატაკი პლინტუსით</t>
  </si>
  <si>
    <t>კერამოგრანიტის ფილა  1.03</t>
  </si>
  <si>
    <t>კერამოგრანიტის ფილის პლინტუსი</t>
  </si>
  <si>
    <t>პლასტიკატის ჭერის დემონტაჟი</t>
  </si>
  <si>
    <t>კერამგრანიტის იატაკის დემონტაჟი</t>
  </si>
  <si>
    <t xml:space="preserve">არსებული მდფ-ის  კარის  ბლოკების რესტარვაცია და მონტაჟი </t>
  </si>
  <si>
    <t>ტიხრებისა და კედლების დამუშავება და შეღებვა სილიკონური საღებავით</t>
  </si>
  <si>
    <t xml:space="preserve">სილიკონური (რეცხვადი) საღებავი 0.4 </t>
  </si>
  <si>
    <t xml:space="preserve">თვითგამასწორებელი ხსნარი  </t>
  </si>
  <si>
    <t xml:space="preserve">ზუგდიდი, </t>
  </si>
  <si>
    <t>მდფ კარის   (ლითონის ჩარჩოს გარეშე) და მეტალოპლასტ,დემონტაჟი</t>
  </si>
  <si>
    <t xml:space="preserve">ამსტრონგის ჭერის მონტაჟი </t>
  </si>
  <si>
    <r>
      <t>მ</t>
    </r>
    <r>
      <rPr>
        <sz val="11"/>
        <color theme="1"/>
        <rFont val="Calibri"/>
        <family val="2"/>
        <charset val="204"/>
      </rPr>
      <t>²</t>
    </r>
  </si>
  <si>
    <r>
      <t xml:space="preserve">ცემენტი M400  </t>
    </r>
    <r>
      <rPr>
        <sz val="11"/>
        <color theme="1"/>
        <rFont val="Calibri"/>
        <family val="2"/>
        <charset val="204"/>
      </rPr>
      <t>0.05Χ0.414</t>
    </r>
  </si>
  <si>
    <r>
      <t>ქვიშა   0.0</t>
    </r>
    <r>
      <rPr>
        <sz val="11"/>
        <color theme="1"/>
        <rFont val="Calibri"/>
        <family val="2"/>
        <charset val="204"/>
      </rPr>
      <t>5Χ1.2</t>
    </r>
  </si>
  <si>
    <r>
      <t>მ</t>
    </r>
    <r>
      <rPr>
        <sz val="11"/>
        <color theme="1"/>
        <rFont val="Calibri"/>
        <family val="2"/>
        <charset val="204"/>
      </rPr>
      <t>³</t>
    </r>
  </si>
  <si>
    <t>სხვა მასალა</t>
  </si>
  <si>
    <t>ლარ</t>
  </si>
  <si>
    <t>ქვიშა-ცემენტის 50 მმ სისქის მჭიმის მოწყობა B150 (ფრაგმენტული)</t>
  </si>
  <si>
    <t>კაფელ-მეტლახის მოწყობა</t>
  </si>
  <si>
    <t>ახალი მდფ-ის  კარის მოწყობა (არსებული ლითონის ჩარჩოს გამოყენებით)</t>
  </si>
  <si>
    <t>ამსტრონგის კარკასი (რასებულის ნაწილობრივ გამოყენება)</t>
  </si>
  <si>
    <t>ამორტიზირებული ამსტროგის ჭერის დემონტაჟი ნაწილობრივ</t>
  </si>
  <si>
    <t xml:space="preserve">კაფელ-მეტლახის დემონტაჟი  </t>
  </si>
  <si>
    <t xml:space="preserve">დაზიანებული ამსტრონგის ლედ სანათების დემონტაჟი </t>
  </si>
  <si>
    <t>ვინილის იატაკის დემონტაჟი ნაწილობრივ</t>
  </si>
  <si>
    <t>ჰოსპიტლის ემერჯენსის სარემონტო სამუშაოების                           დანართი #5</t>
  </si>
  <si>
    <t xml:space="preserve"> სახარჯთაღრიცხვო  ღირ-ბა 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</si>
</sst>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K72"/>
  <sheetViews>
    <sheetView tabSelected="1" workbookViewId="0">
      <selection activeCell="A2" sqref="A2:K2"/>
    </sheetView>
  </sheetViews>
  <sheetFormatPr defaultRowHeight="14.4" x14ac:dyDescent="0.3"/>
  <cols>
    <col min="1" max="1" width="3.5546875" customWidth="1"/>
    <col min="2" max="2" width="62.88671875" customWidth="1"/>
    <col min="3" max="3" width="6.6640625" customWidth="1"/>
    <col min="4" max="4" width="11.109375" customWidth="1"/>
    <col min="6" max="6" width="10.109375" bestFit="1" customWidth="1"/>
    <col min="7" max="7" width="9.33203125" bestFit="1" customWidth="1"/>
    <col min="8" max="8" width="10.109375" bestFit="1" customWidth="1"/>
    <col min="9" max="9" width="9.33203125" bestFit="1" customWidth="1"/>
    <col min="10" max="10" width="10.109375" bestFit="1" customWidth="1"/>
    <col min="11" max="11" width="12" customWidth="1"/>
  </cols>
  <sheetData>
    <row r="1" spans="1:11" x14ac:dyDescent="0.3">
      <c r="A1" s="2"/>
      <c r="B1" s="13" t="s">
        <v>53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43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3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6.2" x14ac:dyDescent="0.3">
      <c r="A4" s="10"/>
      <c r="B4" s="37"/>
      <c r="C4" s="44" t="s">
        <v>71</v>
      </c>
      <c r="D4" s="44"/>
      <c r="E4" s="44"/>
      <c r="F4" s="44"/>
      <c r="G4" s="44"/>
      <c r="H4" s="44"/>
      <c r="I4" s="44"/>
      <c r="J4" s="45">
        <f>K70</f>
        <v>0</v>
      </c>
      <c r="K4" s="46"/>
    </row>
    <row r="5" spans="1:11" ht="28.5" customHeight="1" x14ac:dyDescent="0.3">
      <c r="A5" s="41" t="s">
        <v>0</v>
      </c>
      <c r="B5" s="41" t="s">
        <v>1</v>
      </c>
      <c r="C5" s="41" t="s">
        <v>2</v>
      </c>
      <c r="D5" s="47" t="s">
        <v>3</v>
      </c>
      <c r="E5" s="49" t="s">
        <v>4</v>
      </c>
      <c r="F5" s="50"/>
      <c r="G5" s="49" t="s">
        <v>5</v>
      </c>
      <c r="H5" s="50"/>
      <c r="I5" s="39" t="s">
        <v>29</v>
      </c>
      <c r="J5" s="40"/>
      <c r="K5" s="41" t="s">
        <v>6</v>
      </c>
    </row>
    <row r="6" spans="1:11" x14ac:dyDescent="0.3">
      <c r="A6" s="42"/>
      <c r="B6" s="42"/>
      <c r="C6" s="42"/>
      <c r="D6" s="48"/>
      <c r="E6" s="17" t="s">
        <v>7</v>
      </c>
      <c r="F6" s="18" t="s">
        <v>6</v>
      </c>
      <c r="G6" s="17" t="s">
        <v>7</v>
      </c>
      <c r="H6" s="18" t="s">
        <v>6</v>
      </c>
      <c r="I6" s="17" t="s">
        <v>7</v>
      </c>
      <c r="J6" s="18" t="s">
        <v>6</v>
      </c>
      <c r="K6" s="42"/>
    </row>
    <row r="7" spans="1:11" x14ac:dyDescent="0.3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</row>
    <row r="8" spans="1:11" x14ac:dyDescent="0.3">
      <c r="A8" s="5"/>
      <c r="B8" s="7" t="s">
        <v>20</v>
      </c>
      <c r="C8" s="4"/>
      <c r="D8" s="4"/>
      <c r="E8" s="4"/>
      <c r="F8" s="4"/>
      <c r="G8" s="4"/>
      <c r="H8" s="4"/>
      <c r="I8" s="4"/>
      <c r="J8" s="4"/>
      <c r="K8" s="4"/>
    </row>
    <row r="9" spans="1:11" s="32" customFormat="1" ht="22.5" customHeight="1" x14ac:dyDescent="0.3">
      <c r="A9" s="9">
        <v>1</v>
      </c>
      <c r="B9" s="21" t="s">
        <v>54</v>
      </c>
      <c r="C9" s="9" t="s">
        <v>8</v>
      </c>
      <c r="D9" s="30"/>
      <c r="E9" s="30"/>
      <c r="F9" s="30">
        <f>E9*D9</f>
        <v>0</v>
      </c>
      <c r="G9" s="30">
        <v>0</v>
      </c>
      <c r="H9" s="30">
        <f>G9*D9</f>
        <v>0</v>
      </c>
      <c r="I9" s="30">
        <v>0</v>
      </c>
      <c r="J9" s="30">
        <f>I9*D9</f>
        <v>0</v>
      </c>
      <c r="K9" s="30">
        <f>J9+H9+F9</f>
        <v>0</v>
      </c>
    </row>
    <row r="10" spans="1:11" x14ac:dyDescent="0.3">
      <c r="A10" s="9">
        <v>2</v>
      </c>
      <c r="B10" s="21" t="s">
        <v>47</v>
      </c>
      <c r="C10" s="5" t="s">
        <v>8</v>
      </c>
      <c r="D10" s="26">
        <v>32</v>
      </c>
      <c r="E10" s="26"/>
      <c r="F10" s="30">
        <f t="shared" ref="F10:F58" si="0">E10*D10</f>
        <v>0</v>
      </c>
      <c r="G10" s="26">
        <v>0</v>
      </c>
      <c r="H10" s="30">
        <f t="shared" ref="H10:H58" si="1">G10*D10</f>
        <v>0</v>
      </c>
      <c r="I10" s="26">
        <v>0</v>
      </c>
      <c r="J10" s="30">
        <f t="shared" ref="J10:J58" si="2">I10*D10</f>
        <v>0</v>
      </c>
      <c r="K10" s="30">
        <f t="shared" ref="K10:K58" si="3">J10+H10+F10</f>
        <v>0</v>
      </c>
    </row>
    <row r="11" spans="1:11" x14ac:dyDescent="0.3">
      <c r="A11" s="9">
        <v>3</v>
      </c>
      <c r="B11" s="21" t="s">
        <v>66</v>
      </c>
      <c r="C11" s="5" t="s">
        <v>8</v>
      </c>
      <c r="D11" s="26">
        <v>150</v>
      </c>
      <c r="E11" s="26"/>
      <c r="F11" s="30">
        <f t="shared" si="0"/>
        <v>0</v>
      </c>
      <c r="G11" s="26">
        <v>0</v>
      </c>
      <c r="H11" s="30">
        <f t="shared" si="1"/>
        <v>0</v>
      </c>
      <c r="I11" s="26">
        <v>0</v>
      </c>
      <c r="J11" s="30">
        <f t="shared" si="2"/>
        <v>0</v>
      </c>
      <c r="K11" s="30">
        <f t="shared" si="3"/>
        <v>0</v>
      </c>
    </row>
    <row r="12" spans="1:11" x14ac:dyDescent="0.3">
      <c r="A12" s="9">
        <v>4</v>
      </c>
      <c r="B12" s="21" t="s">
        <v>67</v>
      </c>
      <c r="C12" s="5" t="s">
        <v>8</v>
      </c>
      <c r="D12" s="26">
        <v>30</v>
      </c>
      <c r="E12" s="26"/>
      <c r="F12" s="30">
        <f t="shared" si="0"/>
        <v>0</v>
      </c>
      <c r="G12" s="26">
        <v>0</v>
      </c>
      <c r="H12" s="30">
        <f t="shared" si="1"/>
        <v>0</v>
      </c>
      <c r="I12" s="26">
        <v>0</v>
      </c>
      <c r="J12" s="30">
        <f t="shared" si="2"/>
        <v>0</v>
      </c>
      <c r="K12" s="30">
        <v>0</v>
      </c>
    </row>
    <row r="13" spans="1:11" x14ac:dyDescent="0.3">
      <c r="A13" s="9">
        <v>5</v>
      </c>
      <c r="B13" s="21" t="s">
        <v>68</v>
      </c>
      <c r="C13" s="5" t="s">
        <v>9</v>
      </c>
      <c r="D13" s="26">
        <v>12</v>
      </c>
      <c r="E13" s="26"/>
      <c r="F13" s="30">
        <f t="shared" si="0"/>
        <v>0</v>
      </c>
      <c r="G13" s="26">
        <v>0</v>
      </c>
      <c r="H13" s="30">
        <f t="shared" si="1"/>
        <v>0</v>
      </c>
      <c r="I13" s="26">
        <v>0</v>
      </c>
      <c r="J13" s="30">
        <f t="shared" si="2"/>
        <v>0</v>
      </c>
      <c r="K13" s="30">
        <f t="shared" si="3"/>
        <v>0</v>
      </c>
    </row>
    <row r="14" spans="1:11" x14ac:dyDescent="0.3">
      <c r="A14" s="9">
        <v>6</v>
      </c>
      <c r="B14" s="21" t="s">
        <v>69</v>
      </c>
      <c r="C14" s="5" t="s">
        <v>17</v>
      </c>
      <c r="D14" s="26">
        <v>150</v>
      </c>
      <c r="E14" s="26"/>
      <c r="F14" s="30">
        <f t="shared" si="0"/>
        <v>0</v>
      </c>
      <c r="G14" s="26">
        <v>0</v>
      </c>
      <c r="H14" s="30">
        <f t="shared" si="1"/>
        <v>0</v>
      </c>
      <c r="I14" s="26">
        <v>0</v>
      </c>
      <c r="J14" s="30">
        <f t="shared" si="2"/>
        <v>0</v>
      </c>
      <c r="K14" s="30">
        <f t="shared" si="3"/>
        <v>0</v>
      </c>
    </row>
    <row r="15" spans="1:11" x14ac:dyDescent="0.3">
      <c r="A15" s="9">
        <v>7</v>
      </c>
      <c r="B15" s="21" t="s">
        <v>48</v>
      </c>
      <c r="C15" s="5" t="s">
        <v>17</v>
      </c>
      <c r="D15" s="26">
        <v>10</v>
      </c>
      <c r="E15" s="26"/>
      <c r="F15" s="30">
        <f t="shared" si="0"/>
        <v>0</v>
      </c>
      <c r="G15" s="26">
        <v>0</v>
      </c>
      <c r="H15" s="30">
        <f t="shared" si="1"/>
        <v>0</v>
      </c>
      <c r="I15" s="26">
        <v>0</v>
      </c>
      <c r="J15" s="30">
        <f t="shared" si="2"/>
        <v>0</v>
      </c>
      <c r="K15" s="30">
        <f t="shared" si="3"/>
        <v>0</v>
      </c>
    </row>
    <row r="16" spans="1:11" x14ac:dyDescent="0.3">
      <c r="A16" s="9">
        <v>8</v>
      </c>
      <c r="B16" s="21" t="s">
        <v>35</v>
      </c>
      <c r="C16" s="5" t="s">
        <v>17</v>
      </c>
      <c r="D16" s="26">
        <v>180</v>
      </c>
      <c r="E16" s="26"/>
      <c r="F16" s="30">
        <f t="shared" si="0"/>
        <v>0</v>
      </c>
      <c r="G16" s="26">
        <v>0</v>
      </c>
      <c r="H16" s="30">
        <f t="shared" si="1"/>
        <v>0</v>
      </c>
      <c r="I16" s="26">
        <v>0</v>
      </c>
      <c r="J16" s="30">
        <f t="shared" si="2"/>
        <v>0</v>
      </c>
      <c r="K16" s="30">
        <f t="shared" si="3"/>
        <v>0</v>
      </c>
    </row>
    <row r="17" spans="1:11" x14ac:dyDescent="0.3">
      <c r="A17" s="9">
        <v>9</v>
      </c>
      <c r="B17" s="21" t="s">
        <v>40</v>
      </c>
      <c r="C17" s="5" t="s">
        <v>34</v>
      </c>
      <c r="D17" s="26">
        <v>5</v>
      </c>
      <c r="E17" s="26"/>
      <c r="F17" s="30">
        <f t="shared" si="0"/>
        <v>0</v>
      </c>
      <c r="G17" s="26">
        <v>0</v>
      </c>
      <c r="H17" s="30">
        <f t="shared" si="1"/>
        <v>0</v>
      </c>
      <c r="I17" s="26">
        <v>0</v>
      </c>
      <c r="J17" s="30">
        <f t="shared" si="2"/>
        <v>0</v>
      </c>
      <c r="K17" s="30">
        <f t="shared" si="3"/>
        <v>0</v>
      </c>
    </row>
    <row r="18" spans="1:11" ht="27.6" x14ac:dyDescent="0.3">
      <c r="A18" s="9">
        <v>10</v>
      </c>
      <c r="B18" s="21" t="s">
        <v>41</v>
      </c>
      <c r="C18" s="5" t="s">
        <v>22</v>
      </c>
      <c r="D18" s="26">
        <f>D17*1.3</f>
        <v>6.5</v>
      </c>
      <c r="E18" s="5"/>
      <c r="F18" s="30">
        <f t="shared" si="0"/>
        <v>0</v>
      </c>
      <c r="G18" s="26">
        <v>0</v>
      </c>
      <c r="H18" s="30">
        <f t="shared" si="1"/>
        <v>0</v>
      </c>
      <c r="I18" s="26">
        <v>0</v>
      </c>
      <c r="J18" s="30">
        <f t="shared" si="2"/>
        <v>0</v>
      </c>
      <c r="K18" s="30">
        <f t="shared" si="3"/>
        <v>0</v>
      </c>
    </row>
    <row r="19" spans="1:11" x14ac:dyDescent="0.3">
      <c r="A19" s="5"/>
      <c r="B19" s="22" t="s">
        <v>26</v>
      </c>
      <c r="C19" s="5"/>
      <c r="D19" s="5"/>
      <c r="E19" s="5"/>
      <c r="F19" s="30">
        <f t="shared" si="0"/>
        <v>0</v>
      </c>
      <c r="G19" s="5"/>
      <c r="H19" s="30">
        <f t="shared" si="1"/>
        <v>0</v>
      </c>
      <c r="I19" s="5"/>
      <c r="J19" s="30">
        <f t="shared" si="2"/>
        <v>0</v>
      </c>
      <c r="K19" s="30">
        <f t="shared" si="3"/>
        <v>0</v>
      </c>
    </row>
    <row r="20" spans="1:11" x14ac:dyDescent="0.3">
      <c r="A20" s="14">
        <v>1</v>
      </c>
      <c r="B20" s="35" t="s">
        <v>62</v>
      </c>
      <c r="C20" s="33" t="s">
        <v>56</v>
      </c>
      <c r="D20" s="36">
        <v>50</v>
      </c>
      <c r="E20" s="36"/>
      <c r="F20" s="30">
        <f t="shared" si="0"/>
        <v>0</v>
      </c>
      <c r="G20" s="26">
        <v>0</v>
      </c>
      <c r="H20" s="30">
        <f t="shared" si="1"/>
        <v>0</v>
      </c>
      <c r="I20" s="26"/>
      <c r="J20" s="30">
        <f t="shared" si="2"/>
        <v>0</v>
      </c>
      <c r="K20" s="30">
        <f t="shared" si="3"/>
        <v>0</v>
      </c>
    </row>
    <row r="21" spans="1:11" x14ac:dyDescent="0.3">
      <c r="A21" s="14"/>
      <c r="B21" s="34" t="s">
        <v>57</v>
      </c>
      <c r="C21" s="33" t="s">
        <v>22</v>
      </c>
      <c r="D21" s="36">
        <f>D20*0.05*0.414</f>
        <v>1.0349999999999999</v>
      </c>
      <c r="E21" s="36">
        <v>0</v>
      </c>
      <c r="F21" s="30">
        <f t="shared" si="0"/>
        <v>0</v>
      </c>
      <c r="G21" s="26"/>
      <c r="H21" s="30">
        <f t="shared" si="1"/>
        <v>0</v>
      </c>
      <c r="I21" s="26">
        <v>0</v>
      </c>
      <c r="J21" s="30">
        <f t="shared" si="2"/>
        <v>0</v>
      </c>
      <c r="K21" s="30">
        <f t="shared" si="3"/>
        <v>0</v>
      </c>
    </row>
    <row r="22" spans="1:11" x14ac:dyDescent="0.3">
      <c r="A22" s="14"/>
      <c r="B22" s="34" t="s">
        <v>58</v>
      </c>
      <c r="C22" s="33" t="s">
        <v>59</v>
      </c>
      <c r="D22" s="36">
        <f>D20*0.05*1.2</f>
        <v>3</v>
      </c>
      <c r="E22" s="36">
        <v>0</v>
      </c>
      <c r="F22" s="30">
        <f t="shared" si="0"/>
        <v>0</v>
      </c>
      <c r="G22" s="26"/>
      <c r="H22" s="30">
        <f t="shared" si="1"/>
        <v>0</v>
      </c>
      <c r="I22" s="26">
        <v>0</v>
      </c>
      <c r="J22" s="30">
        <f t="shared" si="2"/>
        <v>0</v>
      </c>
      <c r="K22" s="30">
        <f t="shared" si="3"/>
        <v>0</v>
      </c>
    </row>
    <row r="23" spans="1:11" x14ac:dyDescent="0.3">
      <c r="A23" s="14"/>
      <c r="B23" s="34" t="s">
        <v>60</v>
      </c>
      <c r="C23" s="33" t="s">
        <v>61</v>
      </c>
      <c r="D23" s="36">
        <v>1</v>
      </c>
      <c r="E23" s="36">
        <v>0</v>
      </c>
      <c r="F23" s="30">
        <f t="shared" si="0"/>
        <v>0</v>
      </c>
      <c r="G23" s="26"/>
      <c r="H23" s="30">
        <f t="shared" si="1"/>
        <v>0</v>
      </c>
      <c r="I23" s="26"/>
      <c r="J23" s="30">
        <f t="shared" si="2"/>
        <v>0</v>
      </c>
      <c r="K23" s="30">
        <f t="shared" si="3"/>
        <v>0</v>
      </c>
    </row>
    <row r="24" spans="1:11" ht="27.6" x14ac:dyDescent="0.3">
      <c r="A24" s="14">
        <v>2</v>
      </c>
      <c r="B24" s="21" t="s">
        <v>36</v>
      </c>
      <c r="C24" s="5" t="s">
        <v>8</v>
      </c>
      <c r="D24" s="26">
        <v>150</v>
      </c>
      <c r="E24" s="26"/>
      <c r="F24" s="30">
        <f t="shared" si="0"/>
        <v>0</v>
      </c>
      <c r="G24" s="26">
        <v>0</v>
      </c>
      <c r="H24" s="30">
        <f t="shared" si="1"/>
        <v>0</v>
      </c>
      <c r="I24" s="26"/>
      <c r="J24" s="30">
        <f t="shared" si="2"/>
        <v>0</v>
      </c>
      <c r="K24" s="30">
        <f t="shared" si="3"/>
        <v>0</v>
      </c>
    </row>
    <row r="25" spans="1:11" x14ac:dyDescent="0.3">
      <c r="A25" s="14"/>
      <c r="B25" s="23" t="s">
        <v>52</v>
      </c>
      <c r="C25" s="5" t="s">
        <v>13</v>
      </c>
      <c r="D25" s="26">
        <f>D24*4</f>
        <v>600</v>
      </c>
      <c r="E25" s="26">
        <v>0</v>
      </c>
      <c r="F25" s="30">
        <f t="shared" si="0"/>
        <v>0</v>
      </c>
      <c r="G25" s="26"/>
      <c r="H25" s="30">
        <f t="shared" si="1"/>
        <v>0</v>
      </c>
      <c r="I25" s="26">
        <v>0</v>
      </c>
      <c r="J25" s="30">
        <f t="shared" si="2"/>
        <v>0</v>
      </c>
      <c r="K25" s="30">
        <f t="shared" si="3"/>
        <v>0</v>
      </c>
    </row>
    <row r="26" spans="1:11" x14ac:dyDescent="0.3">
      <c r="A26" s="14"/>
      <c r="B26" s="23" t="s">
        <v>11</v>
      </c>
      <c r="C26" s="5" t="s">
        <v>12</v>
      </c>
      <c r="D26" s="26">
        <v>1</v>
      </c>
      <c r="E26" s="26">
        <v>0</v>
      </c>
      <c r="F26" s="30">
        <f t="shared" si="0"/>
        <v>0</v>
      </c>
      <c r="G26" s="26"/>
      <c r="H26" s="30">
        <f t="shared" si="1"/>
        <v>0</v>
      </c>
      <c r="I26" s="26"/>
      <c r="J26" s="30">
        <f t="shared" si="2"/>
        <v>0</v>
      </c>
      <c r="K26" s="30">
        <f t="shared" si="3"/>
        <v>0</v>
      </c>
    </row>
    <row r="27" spans="1:11" ht="27.6" x14ac:dyDescent="0.3">
      <c r="A27" s="14">
        <v>3</v>
      </c>
      <c r="B27" s="21" t="s">
        <v>37</v>
      </c>
      <c r="C27" s="5" t="s">
        <v>8</v>
      </c>
      <c r="D27" s="26">
        <v>150</v>
      </c>
      <c r="E27" s="26"/>
      <c r="F27" s="30">
        <f t="shared" si="0"/>
        <v>0</v>
      </c>
      <c r="G27" s="26">
        <v>0</v>
      </c>
      <c r="H27" s="30">
        <f t="shared" si="1"/>
        <v>0</v>
      </c>
      <c r="I27" s="26"/>
      <c r="J27" s="30">
        <f t="shared" si="2"/>
        <v>0</v>
      </c>
      <c r="K27" s="30">
        <f t="shared" si="3"/>
        <v>0</v>
      </c>
    </row>
    <row r="28" spans="1:11" x14ac:dyDescent="0.3">
      <c r="A28" s="14"/>
      <c r="B28" s="21" t="s">
        <v>42</v>
      </c>
      <c r="C28" s="5" t="s">
        <v>8</v>
      </c>
      <c r="D28" s="26">
        <f>D27*1.18</f>
        <v>177</v>
      </c>
      <c r="E28" s="26">
        <v>0</v>
      </c>
      <c r="F28" s="30">
        <f t="shared" si="0"/>
        <v>0</v>
      </c>
      <c r="G28" s="26"/>
      <c r="H28" s="30">
        <f t="shared" si="1"/>
        <v>0</v>
      </c>
      <c r="I28" s="26">
        <v>0</v>
      </c>
      <c r="J28" s="30">
        <f t="shared" si="2"/>
        <v>0</v>
      </c>
      <c r="K28" s="30">
        <f t="shared" si="3"/>
        <v>0</v>
      </c>
    </row>
    <row r="29" spans="1:11" x14ac:dyDescent="0.3">
      <c r="A29" s="14"/>
      <c r="B29" s="23" t="s">
        <v>38</v>
      </c>
      <c r="C29" s="5" t="s">
        <v>13</v>
      </c>
      <c r="D29" s="26">
        <f>D27*0.42</f>
        <v>63</v>
      </c>
      <c r="E29" s="26">
        <v>0</v>
      </c>
      <c r="F29" s="30">
        <f t="shared" si="0"/>
        <v>0</v>
      </c>
      <c r="G29" s="26"/>
      <c r="H29" s="30">
        <f t="shared" si="1"/>
        <v>0</v>
      </c>
      <c r="I29" s="26">
        <v>0</v>
      </c>
      <c r="J29" s="30">
        <f t="shared" si="2"/>
        <v>0</v>
      </c>
      <c r="K29" s="30">
        <f t="shared" si="3"/>
        <v>0</v>
      </c>
    </row>
    <row r="30" spans="1:11" x14ac:dyDescent="0.3">
      <c r="A30" s="14"/>
      <c r="B30" s="23" t="s">
        <v>39</v>
      </c>
      <c r="C30" s="5" t="s">
        <v>13</v>
      </c>
      <c r="D30" s="26">
        <f>D27*0.35</f>
        <v>52.5</v>
      </c>
      <c r="E30" s="26">
        <v>0</v>
      </c>
      <c r="F30" s="30">
        <f t="shared" si="0"/>
        <v>0</v>
      </c>
      <c r="G30" s="26"/>
      <c r="H30" s="30">
        <f t="shared" si="1"/>
        <v>0</v>
      </c>
      <c r="I30" s="26">
        <v>0</v>
      </c>
      <c r="J30" s="30">
        <f t="shared" si="2"/>
        <v>0</v>
      </c>
      <c r="K30" s="30">
        <f t="shared" si="3"/>
        <v>0</v>
      </c>
    </row>
    <row r="31" spans="1:11" x14ac:dyDescent="0.3">
      <c r="A31" s="14"/>
      <c r="B31" s="23" t="s">
        <v>11</v>
      </c>
      <c r="C31" s="5" t="s">
        <v>12</v>
      </c>
      <c r="D31" s="26">
        <v>1</v>
      </c>
      <c r="E31" s="26">
        <v>0</v>
      </c>
      <c r="F31" s="30">
        <f t="shared" si="0"/>
        <v>0</v>
      </c>
      <c r="G31" s="26"/>
      <c r="H31" s="30">
        <f t="shared" si="1"/>
        <v>0</v>
      </c>
      <c r="I31" s="26"/>
      <c r="J31" s="30">
        <f t="shared" si="2"/>
        <v>0</v>
      </c>
      <c r="K31" s="30">
        <f t="shared" si="3"/>
        <v>0</v>
      </c>
    </row>
    <row r="32" spans="1:11" x14ac:dyDescent="0.3">
      <c r="A32" s="5">
        <v>4</v>
      </c>
      <c r="B32" s="21" t="s">
        <v>44</v>
      </c>
      <c r="C32" s="5" t="s">
        <v>8</v>
      </c>
      <c r="D32" s="26">
        <v>10</v>
      </c>
      <c r="E32" s="26"/>
      <c r="F32" s="30">
        <f t="shared" si="0"/>
        <v>0</v>
      </c>
      <c r="G32" s="26">
        <v>0</v>
      </c>
      <c r="H32" s="30">
        <f t="shared" si="1"/>
        <v>0</v>
      </c>
      <c r="I32" s="26"/>
      <c r="J32" s="30">
        <f t="shared" si="2"/>
        <v>0</v>
      </c>
      <c r="K32" s="30">
        <f t="shared" si="3"/>
        <v>0</v>
      </c>
    </row>
    <row r="33" spans="1:11" x14ac:dyDescent="0.3">
      <c r="A33" s="5"/>
      <c r="B33" s="24" t="s">
        <v>45</v>
      </c>
      <c r="C33" s="15" t="s">
        <v>8</v>
      </c>
      <c r="D33" s="27">
        <f>D32*1.13</f>
        <v>11.299999999999999</v>
      </c>
      <c r="E33" s="27">
        <v>0</v>
      </c>
      <c r="F33" s="30">
        <f t="shared" si="0"/>
        <v>0</v>
      </c>
      <c r="G33" s="27"/>
      <c r="H33" s="30">
        <f t="shared" si="1"/>
        <v>0</v>
      </c>
      <c r="I33" s="27">
        <v>0</v>
      </c>
      <c r="J33" s="30">
        <v>0</v>
      </c>
      <c r="K33" s="30">
        <f t="shared" si="3"/>
        <v>0</v>
      </c>
    </row>
    <row r="34" spans="1:11" x14ac:dyDescent="0.3">
      <c r="A34" s="5"/>
      <c r="B34" s="24" t="s">
        <v>46</v>
      </c>
      <c r="C34" s="15" t="s">
        <v>10</v>
      </c>
      <c r="D34" s="27">
        <f>D32*0.55</f>
        <v>5.5</v>
      </c>
      <c r="E34" s="27">
        <v>0</v>
      </c>
      <c r="F34" s="30">
        <v>0</v>
      </c>
      <c r="G34" s="27"/>
      <c r="H34" s="30">
        <f t="shared" si="1"/>
        <v>0</v>
      </c>
      <c r="I34" s="27">
        <v>0</v>
      </c>
      <c r="J34" s="30">
        <v>0</v>
      </c>
      <c r="K34" s="30">
        <f t="shared" si="3"/>
        <v>0</v>
      </c>
    </row>
    <row r="35" spans="1:11" x14ac:dyDescent="0.3">
      <c r="A35" s="5"/>
      <c r="B35" s="23" t="s">
        <v>27</v>
      </c>
      <c r="C35" s="5" t="s">
        <v>13</v>
      </c>
      <c r="D35" s="26">
        <f>D32*4.5</f>
        <v>45</v>
      </c>
      <c r="E35" s="26">
        <v>0</v>
      </c>
      <c r="F35" s="30">
        <f t="shared" si="0"/>
        <v>0</v>
      </c>
      <c r="G35" s="26"/>
      <c r="H35" s="30">
        <f t="shared" si="1"/>
        <v>0</v>
      </c>
      <c r="I35" s="26">
        <v>0</v>
      </c>
      <c r="J35" s="30">
        <v>0</v>
      </c>
      <c r="K35" s="30">
        <f t="shared" si="3"/>
        <v>0</v>
      </c>
    </row>
    <row r="36" spans="1:11" x14ac:dyDescent="0.3">
      <c r="A36" s="5"/>
      <c r="B36" s="23" t="s">
        <v>28</v>
      </c>
      <c r="C36" s="5" t="s">
        <v>13</v>
      </c>
      <c r="D36" s="26">
        <f>D32*0.04</f>
        <v>0.4</v>
      </c>
      <c r="E36" s="26">
        <v>0</v>
      </c>
      <c r="F36" s="30">
        <f t="shared" si="0"/>
        <v>0</v>
      </c>
      <c r="G36" s="26"/>
      <c r="H36" s="30">
        <f t="shared" si="1"/>
        <v>0</v>
      </c>
      <c r="I36" s="26">
        <v>0</v>
      </c>
      <c r="J36" s="30">
        <v>0</v>
      </c>
      <c r="K36" s="30">
        <f t="shared" si="3"/>
        <v>0</v>
      </c>
    </row>
    <row r="37" spans="1:11" x14ac:dyDescent="0.3">
      <c r="A37" s="5"/>
      <c r="B37" s="23" t="s">
        <v>11</v>
      </c>
      <c r="C37" s="5" t="s">
        <v>12</v>
      </c>
      <c r="D37" s="26">
        <v>1</v>
      </c>
      <c r="E37" s="26">
        <v>0</v>
      </c>
      <c r="F37" s="30">
        <f t="shared" si="0"/>
        <v>0</v>
      </c>
      <c r="G37" s="26"/>
      <c r="H37" s="30">
        <f t="shared" si="1"/>
        <v>0</v>
      </c>
      <c r="I37" s="26"/>
      <c r="J37" s="30">
        <f t="shared" si="2"/>
        <v>0</v>
      </c>
      <c r="K37" s="30">
        <f t="shared" si="3"/>
        <v>0</v>
      </c>
    </row>
    <row r="38" spans="1:11" x14ac:dyDescent="0.3">
      <c r="A38" s="5">
        <v>5</v>
      </c>
      <c r="B38" s="21" t="s">
        <v>63</v>
      </c>
      <c r="C38" s="5" t="s">
        <v>8</v>
      </c>
      <c r="D38" s="26">
        <v>30</v>
      </c>
      <c r="E38" s="26"/>
      <c r="F38" s="30">
        <f t="shared" si="0"/>
        <v>0</v>
      </c>
      <c r="G38" s="26">
        <v>0</v>
      </c>
      <c r="H38" s="30">
        <f t="shared" si="1"/>
        <v>0</v>
      </c>
      <c r="I38" s="26"/>
      <c r="J38" s="30">
        <f t="shared" si="2"/>
        <v>0</v>
      </c>
      <c r="K38" s="30">
        <f t="shared" si="3"/>
        <v>0</v>
      </c>
    </row>
    <row r="39" spans="1:11" x14ac:dyDescent="0.3">
      <c r="A39" s="5"/>
      <c r="B39" s="24" t="s">
        <v>30</v>
      </c>
      <c r="C39" s="15" t="s">
        <v>8</v>
      </c>
      <c r="D39" s="27">
        <f>D38*1.03</f>
        <v>30.900000000000002</v>
      </c>
      <c r="E39" s="27">
        <v>0</v>
      </c>
      <c r="F39" s="30">
        <f t="shared" si="0"/>
        <v>0</v>
      </c>
      <c r="G39" s="27"/>
      <c r="H39" s="30">
        <f t="shared" si="1"/>
        <v>0</v>
      </c>
      <c r="I39" s="27">
        <v>0</v>
      </c>
      <c r="J39" s="30">
        <f t="shared" si="2"/>
        <v>0</v>
      </c>
      <c r="K39" s="30">
        <f t="shared" si="3"/>
        <v>0</v>
      </c>
    </row>
    <row r="40" spans="1:11" x14ac:dyDescent="0.3">
      <c r="A40" s="5"/>
      <c r="B40" s="23" t="s">
        <v>27</v>
      </c>
      <c r="C40" s="5" t="s">
        <v>13</v>
      </c>
      <c r="D40" s="26">
        <f>D38*4.5</f>
        <v>135</v>
      </c>
      <c r="E40" s="26">
        <v>0</v>
      </c>
      <c r="F40" s="30">
        <f t="shared" si="0"/>
        <v>0</v>
      </c>
      <c r="G40" s="26"/>
      <c r="H40" s="30">
        <f t="shared" si="1"/>
        <v>0</v>
      </c>
      <c r="I40" s="26">
        <v>0</v>
      </c>
      <c r="J40" s="30">
        <f t="shared" si="2"/>
        <v>0</v>
      </c>
      <c r="K40" s="30">
        <f t="shared" si="3"/>
        <v>0</v>
      </c>
    </row>
    <row r="41" spans="1:11" x14ac:dyDescent="0.3">
      <c r="A41" s="5"/>
      <c r="B41" s="23" t="s">
        <v>28</v>
      </c>
      <c r="C41" s="5" t="s">
        <v>13</v>
      </c>
      <c r="D41" s="26">
        <f>D38*0.04</f>
        <v>1.2</v>
      </c>
      <c r="E41" s="26">
        <v>0</v>
      </c>
      <c r="F41" s="30">
        <f t="shared" si="0"/>
        <v>0</v>
      </c>
      <c r="G41" s="26"/>
      <c r="H41" s="30">
        <f t="shared" si="1"/>
        <v>0</v>
      </c>
      <c r="I41" s="26">
        <v>0</v>
      </c>
      <c r="J41" s="30">
        <f t="shared" si="2"/>
        <v>0</v>
      </c>
      <c r="K41" s="30">
        <f t="shared" si="3"/>
        <v>0</v>
      </c>
    </row>
    <row r="42" spans="1:11" x14ac:dyDescent="0.3">
      <c r="A42" s="5"/>
      <c r="B42" s="23" t="s">
        <v>11</v>
      </c>
      <c r="C42" s="5" t="s">
        <v>12</v>
      </c>
      <c r="D42" s="26">
        <v>1</v>
      </c>
      <c r="E42" s="26">
        <v>0</v>
      </c>
      <c r="F42" s="30">
        <f t="shared" si="0"/>
        <v>0</v>
      </c>
      <c r="G42" s="26"/>
      <c r="H42" s="30">
        <f t="shared" si="1"/>
        <v>0</v>
      </c>
      <c r="I42" s="26"/>
      <c r="J42" s="30">
        <f t="shared" si="2"/>
        <v>0</v>
      </c>
      <c r="K42" s="30">
        <f t="shared" si="3"/>
        <v>0</v>
      </c>
    </row>
    <row r="43" spans="1:11" x14ac:dyDescent="0.3">
      <c r="A43" s="5">
        <v>6</v>
      </c>
      <c r="B43" s="21" t="s">
        <v>55</v>
      </c>
      <c r="C43" s="5" t="s">
        <v>8</v>
      </c>
      <c r="D43" s="26">
        <v>150</v>
      </c>
      <c r="E43" s="26"/>
      <c r="F43" s="30">
        <f t="shared" si="0"/>
        <v>0</v>
      </c>
      <c r="G43" s="26">
        <v>0</v>
      </c>
      <c r="H43" s="30">
        <f t="shared" si="1"/>
        <v>0</v>
      </c>
      <c r="I43" s="26"/>
      <c r="J43" s="30">
        <f t="shared" si="2"/>
        <v>0</v>
      </c>
      <c r="K43" s="30">
        <f t="shared" si="3"/>
        <v>0</v>
      </c>
    </row>
    <row r="44" spans="1:11" x14ac:dyDescent="0.3">
      <c r="A44" s="5"/>
      <c r="B44" s="23" t="s">
        <v>43</v>
      </c>
      <c r="C44" s="5" t="s">
        <v>8</v>
      </c>
      <c r="D44" s="26">
        <f>D43</f>
        <v>150</v>
      </c>
      <c r="E44" s="26">
        <v>0</v>
      </c>
      <c r="F44" s="30">
        <f t="shared" si="0"/>
        <v>0</v>
      </c>
      <c r="G44" s="26"/>
      <c r="H44" s="30">
        <f t="shared" si="1"/>
        <v>0</v>
      </c>
      <c r="I44" s="26"/>
      <c r="J44" s="30">
        <f t="shared" si="2"/>
        <v>0</v>
      </c>
      <c r="K44" s="30">
        <f t="shared" si="3"/>
        <v>0</v>
      </c>
    </row>
    <row r="45" spans="1:11" x14ac:dyDescent="0.3">
      <c r="A45" s="5"/>
      <c r="B45" s="23" t="s">
        <v>65</v>
      </c>
      <c r="C45" s="5" t="s">
        <v>8</v>
      </c>
      <c r="D45" s="26">
        <f>D43</f>
        <v>150</v>
      </c>
      <c r="E45" s="26">
        <v>0</v>
      </c>
      <c r="F45" s="30">
        <f t="shared" si="0"/>
        <v>0</v>
      </c>
      <c r="G45" s="26"/>
      <c r="H45" s="30">
        <f t="shared" si="1"/>
        <v>0</v>
      </c>
      <c r="I45" s="26"/>
      <c r="J45" s="30">
        <f t="shared" si="2"/>
        <v>0</v>
      </c>
      <c r="K45" s="30">
        <f t="shared" si="3"/>
        <v>0</v>
      </c>
    </row>
    <row r="46" spans="1:11" x14ac:dyDescent="0.3">
      <c r="A46" s="5"/>
      <c r="B46" s="23" t="s">
        <v>11</v>
      </c>
      <c r="C46" s="5" t="s">
        <v>12</v>
      </c>
      <c r="D46" s="26">
        <v>1</v>
      </c>
      <c r="E46" s="26">
        <v>0</v>
      </c>
      <c r="F46" s="30">
        <f t="shared" si="0"/>
        <v>0</v>
      </c>
      <c r="G46" s="26"/>
      <c r="H46" s="30">
        <f t="shared" si="1"/>
        <v>0</v>
      </c>
      <c r="I46" s="26"/>
      <c r="J46" s="30">
        <f t="shared" si="2"/>
        <v>0</v>
      </c>
      <c r="K46" s="30">
        <f t="shared" si="3"/>
        <v>0</v>
      </c>
    </row>
    <row r="47" spans="1:11" x14ac:dyDescent="0.3">
      <c r="A47" s="14">
        <v>7</v>
      </c>
      <c r="B47" s="21" t="s">
        <v>49</v>
      </c>
      <c r="C47" s="5" t="s">
        <v>8</v>
      </c>
      <c r="D47" s="26">
        <v>20</v>
      </c>
      <c r="E47" s="26">
        <v>0</v>
      </c>
      <c r="F47" s="30">
        <f t="shared" si="0"/>
        <v>0</v>
      </c>
      <c r="G47" s="26">
        <v>0</v>
      </c>
      <c r="H47" s="30">
        <f t="shared" si="1"/>
        <v>0</v>
      </c>
      <c r="I47" s="26">
        <v>0</v>
      </c>
      <c r="J47" s="30">
        <f t="shared" si="2"/>
        <v>0</v>
      </c>
      <c r="K47" s="30">
        <f t="shared" si="3"/>
        <v>0</v>
      </c>
    </row>
    <row r="48" spans="1:11" ht="27.6" x14ac:dyDescent="0.3">
      <c r="A48" s="14">
        <v>8</v>
      </c>
      <c r="B48" s="21" t="s">
        <v>64</v>
      </c>
      <c r="C48" s="5" t="s">
        <v>8</v>
      </c>
      <c r="D48" s="26">
        <v>64</v>
      </c>
      <c r="E48" s="26">
        <v>0</v>
      </c>
      <c r="F48" s="30">
        <f t="shared" si="0"/>
        <v>0</v>
      </c>
      <c r="G48" s="26">
        <v>0</v>
      </c>
      <c r="H48" s="30">
        <f t="shared" si="1"/>
        <v>0</v>
      </c>
      <c r="I48" s="26">
        <v>0</v>
      </c>
      <c r="J48" s="30">
        <v>0</v>
      </c>
      <c r="K48" s="30">
        <f t="shared" si="3"/>
        <v>0</v>
      </c>
    </row>
    <row r="49" spans="1:11" x14ac:dyDescent="0.3">
      <c r="A49" s="16"/>
      <c r="B49" s="23" t="s">
        <v>11</v>
      </c>
      <c r="C49" s="5" t="s">
        <v>12</v>
      </c>
      <c r="D49" s="26">
        <v>1</v>
      </c>
      <c r="E49" s="26">
        <v>0</v>
      </c>
      <c r="F49" s="30">
        <f t="shared" si="0"/>
        <v>0</v>
      </c>
      <c r="G49" s="26"/>
      <c r="H49" s="30">
        <f t="shared" si="1"/>
        <v>0</v>
      </c>
      <c r="I49" s="26"/>
      <c r="J49" s="30">
        <f t="shared" si="2"/>
        <v>0</v>
      </c>
      <c r="K49" s="30">
        <f t="shared" si="3"/>
        <v>0</v>
      </c>
    </row>
    <row r="50" spans="1:11" s="31" customFormat="1" ht="27.6" x14ac:dyDescent="0.3">
      <c r="A50" s="5">
        <v>9</v>
      </c>
      <c r="B50" s="21" t="s">
        <v>50</v>
      </c>
      <c r="C50" s="5" t="s">
        <v>8</v>
      </c>
      <c r="D50" s="26">
        <v>1550</v>
      </c>
      <c r="E50" s="26"/>
      <c r="F50" s="30">
        <f t="shared" si="0"/>
        <v>0</v>
      </c>
      <c r="G50" s="26">
        <v>0</v>
      </c>
      <c r="H50" s="30">
        <f t="shared" si="1"/>
        <v>0</v>
      </c>
      <c r="I50" s="26"/>
      <c r="J50" s="30">
        <f t="shared" si="2"/>
        <v>0</v>
      </c>
      <c r="K50" s="30">
        <f t="shared" si="3"/>
        <v>0</v>
      </c>
    </row>
    <row r="51" spans="1:11" x14ac:dyDescent="0.3">
      <c r="A51" s="5"/>
      <c r="B51" s="23" t="s">
        <v>23</v>
      </c>
      <c r="C51" s="5" t="s">
        <v>13</v>
      </c>
      <c r="D51" s="26">
        <f>D50*0.5</f>
        <v>775</v>
      </c>
      <c r="E51" s="26">
        <v>0</v>
      </c>
      <c r="F51" s="30">
        <f t="shared" si="0"/>
        <v>0</v>
      </c>
      <c r="G51" s="26"/>
      <c r="H51" s="30">
        <f t="shared" si="1"/>
        <v>0</v>
      </c>
      <c r="I51" s="26">
        <v>0</v>
      </c>
      <c r="J51" s="30">
        <f t="shared" si="2"/>
        <v>0</v>
      </c>
      <c r="K51" s="30">
        <f t="shared" si="3"/>
        <v>0</v>
      </c>
    </row>
    <row r="52" spans="1:11" x14ac:dyDescent="0.3">
      <c r="A52" s="5"/>
      <c r="B52" s="23" t="s">
        <v>51</v>
      </c>
      <c r="C52" s="5" t="s">
        <v>13</v>
      </c>
      <c r="D52" s="26">
        <f>D50*0.4</f>
        <v>620</v>
      </c>
      <c r="E52" s="26">
        <v>0</v>
      </c>
      <c r="F52" s="30">
        <f t="shared" si="0"/>
        <v>0</v>
      </c>
      <c r="G52" s="26"/>
      <c r="H52" s="30">
        <f t="shared" si="1"/>
        <v>0</v>
      </c>
      <c r="I52" s="26">
        <v>0</v>
      </c>
      <c r="J52" s="30">
        <f t="shared" si="2"/>
        <v>0</v>
      </c>
      <c r="K52" s="30">
        <f t="shared" si="3"/>
        <v>0</v>
      </c>
    </row>
    <row r="53" spans="1:11" x14ac:dyDescent="0.3">
      <c r="A53" s="5"/>
      <c r="B53" s="23" t="s">
        <v>24</v>
      </c>
      <c r="C53" s="5" t="s">
        <v>8</v>
      </c>
      <c r="D53" s="26">
        <f>D50*0.009</f>
        <v>13.95</v>
      </c>
      <c r="E53" s="26">
        <v>0</v>
      </c>
      <c r="F53" s="30">
        <f t="shared" si="0"/>
        <v>0</v>
      </c>
      <c r="G53" s="26"/>
      <c r="H53" s="30">
        <f t="shared" si="1"/>
        <v>0</v>
      </c>
      <c r="I53" s="26"/>
      <c r="J53" s="30">
        <f t="shared" si="2"/>
        <v>0</v>
      </c>
      <c r="K53" s="30">
        <f t="shared" si="3"/>
        <v>0</v>
      </c>
    </row>
    <row r="54" spans="1:11" x14ac:dyDescent="0.3">
      <c r="A54" s="5"/>
      <c r="B54" s="23" t="s">
        <v>31</v>
      </c>
      <c r="C54" s="5" t="s">
        <v>10</v>
      </c>
      <c r="D54" s="28">
        <f>D50*0.4</f>
        <v>620</v>
      </c>
      <c r="E54" s="26">
        <v>0</v>
      </c>
      <c r="F54" s="30">
        <f t="shared" si="0"/>
        <v>0</v>
      </c>
      <c r="G54" s="26"/>
      <c r="H54" s="30">
        <f t="shared" si="1"/>
        <v>0</v>
      </c>
      <c r="I54" s="26">
        <v>0</v>
      </c>
      <c r="J54" s="30">
        <f t="shared" si="2"/>
        <v>0</v>
      </c>
      <c r="K54" s="30">
        <f t="shared" si="3"/>
        <v>0</v>
      </c>
    </row>
    <row r="55" spans="1:11" x14ac:dyDescent="0.3">
      <c r="A55" s="5"/>
      <c r="B55" s="23" t="s">
        <v>32</v>
      </c>
      <c r="C55" s="5" t="s">
        <v>10</v>
      </c>
      <c r="D55" s="28">
        <f>D50*0.3</f>
        <v>465</v>
      </c>
      <c r="E55" s="26">
        <v>0</v>
      </c>
      <c r="F55" s="30">
        <f t="shared" si="0"/>
        <v>0</v>
      </c>
      <c r="G55" s="26"/>
      <c r="H55" s="30">
        <f t="shared" si="1"/>
        <v>0</v>
      </c>
      <c r="I55" s="26">
        <v>0</v>
      </c>
      <c r="J55" s="30">
        <f t="shared" si="2"/>
        <v>0</v>
      </c>
      <c r="K55" s="30">
        <f t="shared" si="3"/>
        <v>0</v>
      </c>
    </row>
    <row r="56" spans="1:11" x14ac:dyDescent="0.3">
      <c r="A56" s="5"/>
      <c r="B56" s="23" t="s">
        <v>11</v>
      </c>
      <c r="C56" s="5" t="s">
        <v>12</v>
      </c>
      <c r="D56" s="26">
        <v>1</v>
      </c>
      <c r="E56" s="26">
        <v>0</v>
      </c>
      <c r="F56" s="30">
        <f t="shared" si="0"/>
        <v>0</v>
      </c>
      <c r="G56" s="26"/>
      <c r="H56" s="30">
        <f t="shared" si="1"/>
        <v>0</v>
      </c>
      <c r="I56" s="26"/>
      <c r="J56" s="30">
        <f t="shared" si="2"/>
        <v>0</v>
      </c>
      <c r="K56" s="30">
        <f t="shared" si="3"/>
        <v>0</v>
      </c>
    </row>
    <row r="57" spans="1:11" x14ac:dyDescent="0.3">
      <c r="A57" s="11">
        <v>10</v>
      </c>
      <c r="B57" s="21" t="s">
        <v>40</v>
      </c>
      <c r="C57" s="5" t="s">
        <v>34</v>
      </c>
      <c r="D57" s="26">
        <v>3</v>
      </c>
      <c r="E57" s="26"/>
      <c r="F57" s="30">
        <f t="shared" si="0"/>
        <v>0</v>
      </c>
      <c r="G57" s="26">
        <v>0</v>
      </c>
      <c r="H57" s="30">
        <f t="shared" si="1"/>
        <v>0</v>
      </c>
      <c r="I57" s="26">
        <v>0</v>
      </c>
      <c r="J57" s="30">
        <f t="shared" si="2"/>
        <v>0</v>
      </c>
      <c r="K57" s="30">
        <f t="shared" si="3"/>
        <v>0</v>
      </c>
    </row>
    <row r="58" spans="1:11" ht="27.6" x14ac:dyDescent="0.3">
      <c r="A58" s="11">
        <v>11</v>
      </c>
      <c r="B58" s="21" t="s">
        <v>41</v>
      </c>
      <c r="C58" s="5" t="s">
        <v>22</v>
      </c>
      <c r="D58" s="26">
        <f>D57*1.5</f>
        <v>4.5</v>
      </c>
      <c r="E58" s="5"/>
      <c r="F58" s="30">
        <f t="shared" si="0"/>
        <v>0</v>
      </c>
      <c r="G58" s="26">
        <v>0</v>
      </c>
      <c r="H58" s="30">
        <f t="shared" si="1"/>
        <v>0</v>
      </c>
      <c r="I58" s="26">
        <v>0</v>
      </c>
      <c r="J58" s="30">
        <f t="shared" si="2"/>
        <v>0</v>
      </c>
      <c r="K58" s="30">
        <f t="shared" si="3"/>
        <v>0</v>
      </c>
    </row>
    <row r="59" spans="1:11" x14ac:dyDescent="0.3">
      <c r="A59" s="5"/>
      <c r="B59" s="23" t="s">
        <v>6</v>
      </c>
      <c r="C59" s="5"/>
      <c r="D59" s="26"/>
      <c r="E59" s="26"/>
      <c r="F59" s="26">
        <f>SUM(F9:F58)</f>
        <v>0</v>
      </c>
      <c r="G59" s="26"/>
      <c r="H59" s="26">
        <f>SUM(H9:H58)</f>
        <v>0</v>
      </c>
      <c r="I59" s="26"/>
      <c r="J59" s="26">
        <f>SUM(J9:J58)</f>
        <v>0</v>
      </c>
      <c r="K59" s="29">
        <f t="shared" ref="K59" si="4">J59+H59+F59</f>
        <v>0</v>
      </c>
    </row>
    <row r="60" spans="1:11" x14ac:dyDescent="0.3">
      <c r="A60" s="6"/>
      <c r="B60" s="25" t="s">
        <v>14</v>
      </c>
      <c r="C60" s="12">
        <v>0</v>
      </c>
      <c r="D60" s="30"/>
      <c r="E60" s="9"/>
      <c r="F60" s="30"/>
      <c r="G60" s="30"/>
      <c r="H60" s="30"/>
      <c r="I60" s="30"/>
      <c r="J60" s="9"/>
      <c r="K60" s="30">
        <f>F59*C60</f>
        <v>0</v>
      </c>
    </row>
    <row r="61" spans="1:11" x14ac:dyDescent="0.3">
      <c r="A61" s="6"/>
      <c r="B61" s="25" t="s">
        <v>6</v>
      </c>
      <c r="C61" s="9"/>
      <c r="D61" s="30"/>
      <c r="E61" s="9"/>
      <c r="F61" s="9"/>
      <c r="G61" s="30"/>
      <c r="H61" s="30"/>
      <c r="I61" s="30"/>
      <c r="J61" s="9"/>
      <c r="K61" s="30">
        <f>K59+K60</f>
        <v>0</v>
      </c>
    </row>
    <row r="62" spans="1:11" x14ac:dyDescent="0.3">
      <c r="A62" s="6"/>
      <c r="B62" s="25" t="s">
        <v>15</v>
      </c>
      <c r="C62" s="12">
        <v>0</v>
      </c>
      <c r="D62" s="30"/>
      <c r="E62" s="9"/>
      <c r="F62" s="9"/>
      <c r="G62" s="30"/>
      <c r="H62" s="30"/>
      <c r="I62" s="30"/>
      <c r="J62" s="9"/>
      <c r="K62" s="30">
        <f>K61*C62</f>
        <v>0</v>
      </c>
    </row>
    <row r="63" spans="1:11" x14ac:dyDescent="0.3">
      <c r="A63" s="6"/>
      <c r="B63" s="25" t="s">
        <v>6</v>
      </c>
      <c r="C63" s="9"/>
      <c r="D63" s="30"/>
      <c r="E63" s="9"/>
      <c r="F63" s="9"/>
      <c r="G63" s="30"/>
      <c r="H63" s="30"/>
      <c r="I63" s="30"/>
      <c r="J63" s="9"/>
      <c r="K63" s="30">
        <f>K62+K61</f>
        <v>0</v>
      </c>
    </row>
    <row r="64" spans="1:11" x14ac:dyDescent="0.3">
      <c r="A64" s="6"/>
      <c r="B64" s="25" t="s">
        <v>16</v>
      </c>
      <c r="C64" s="12">
        <v>0</v>
      </c>
      <c r="D64" s="30"/>
      <c r="E64" s="9"/>
      <c r="F64" s="9"/>
      <c r="G64" s="30"/>
      <c r="H64" s="30"/>
      <c r="I64" s="30"/>
      <c r="J64" s="9"/>
      <c r="K64" s="30">
        <f>K63*C64</f>
        <v>0</v>
      </c>
    </row>
    <row r="65" spans="1:11" x14ac:dyDescent="0.3">
      <c r="A65" s="8"/>
      <c r="B65" s="25" t="s">
        <v>6</v>
      </c>
      <c r="C65" s="9"/>
      <c r="D65" s="30"/>
      <c r="E65" s="9"/>
      <c r="F65" s="9"/>
      <c r="G65" s="30"/>
      <c r="H65" s="30"/>
      <c r="I65" s="30"/>
      <c r="J65" s="9"/>
      <c r="K65" s="30">
        <f>K64+K63</f>
        <v>0</v>
      </c>
    </row>
    <row r="66" spans="1:11" x14ac:dyDescent="0.3">
      <c r="A66" s="8"/>
      <c r="B66" s="25" t="s">
        <v>21</v>
      </c>
      <c r="C66" s="12">
        <v>0</v>
      </c>
      <c r="D66" s="30"/>
      <c r="E66" s="9"/>
      <c r="F66" s="9"/>
      <c r="G66" s="30"/>
      <c r="H66" s="30"/>
      <c r="I66" s="30"/>
      <c r="J66" s="9"/>
      <c r="K66" s="30">
        <f>K65*C66</f>
        <v>0</v>
      </c>
    </row>
    <row r="67" spans="1:11" x14ac:dyDescent="0.3">
      <c r="A67" s="8"/>
      <c r="B67" s="25" t="s">
        <v>25</v>
      </c>
      <c r="C67" s="12">
        <v>0</v>
      </c>
      <c r="D67" s="30"/>
      <c r="E67" s="9"/>
      <c r="F67" s="9"/>
      <c r="G67" s="30"/>
      <c r="H67" s="30"/>
      <c r="I67" s="30"/>
      <c r="J67" s="9"/>
      <c r="K67" s="30">
        <f>H59*C67</f>
        <v>0</v>
      </c>
    </row>
    <row r="68" spans="1:11" x14ac:dyDescent="0.3">
      <c r="A68" s="8"/>
      <c r="B68" s="25" t="s">
        <v>6</v>
      </c>
      <c r="C68" s="9"/>
      <c r="D68" s="30"/>
      <c r="E68" s="9"/>
      <c r="F68" s="9"/>
      <c r="G68" s="30"/>
      <c r="H68" s="30"/>
      <c r="I68" s="30"/>
      <c r="J68" s="9"/>
      <c r="K68" s="30">
        <f>K67+K66+K65</f>
        <v>0</v>
      </c>
    </row>
    <row r="69" spans="1:11" x14ac:dyDescent="0.3">
      <c r="A69" s="6"/>
      <c r="B69" s="21" t="s">
        <v>18</v>
      </c>
      <c r="C69" s="12">
        <v>0.18</v>
      </c>
      <c r="D69" s="30"/>
      <c r="E69" s="9"/>
      <c r="F69" s="9"/>
      <c r="G69" s="9"/>
      <c r="H69" s="9"/>
      <c r="I69" s="9"/>
      <c r="J69" s="9"/>
      <c r="K69" s="30">
        <f>K68*0.18</f>
        <v>0</v>
      </c>
    </row>
    <row r="70" spans="1:11" x14ac:dyDescent="0.3">
      <c r="A70" s="5"/>
      <c r="B70" s="23" t="s">
        <v>19</v>
      </c>
      <c r="C70" s="5"/>
      <c r="D70" s="5"/>
      <c r="E70" s="5"/>
      <c r="F70" s="5"/>
      <c r="G70" s="5"/>
      <c r="H70" s="5"/>
      <c r="I70" s="5"/>
      <c r="J70" s="5"/>
      <c r="K70" s="29">
        <f>K69+K68</f>
        <v>0</v>
      </c>
    </row>
    <row r="72" spans="1:11" x14ac:dyDescent="0.3">
      <c r="B72" s="3"/>
      <c r="C72" s="38"/>
      <c r="D72" s="38"/>
      <c r="E72" s="38"/>
      <c r="F72" s="38"/>
      <c r="G72" s="38"/>
      <c r="H72" s="38"/>
      <c r="I72" s="38"/>
      <c r="J72" s="38"/>
    </row>
  </sheetData>
  <mergeCells count="13">
    <mergeCell ref="C72:J72"/>
    <mergeCell ref="I5:J5"/>
    <mergeCell ref="K5:K6"/>
    <mergeCell ref="A2:K2"/>
    <mergeCell ref="A3:K3"/>
    <mergeCell ref="C4:I4"/>
    <mergeCell ref="J4:K4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ზუგდიდი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2020-10-21T11:18:18Z</dcterms:modified>
</cp:coreProperties>
</file>